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644" activeTab="0"/>
  </bookViews>
  <sheets>
    <sheet name="DR 400 F-BVMR" sheetId="1" r:id="rId1"/>
  </sheets>
  <definedNames>
    <definedName name="Conso_ex">#REF!</definedName>
    <definedName name="Fb_ex">#REF!</definedName>
    <definedName name="Vpex">#REF!</definedName>
    <definedName name="_xlnm.Print_Area" localSheetId="0">'DR 400 F-BVMR'!$A$1:$E$42</definedName>
  </definedNames>
  <calcPr fullCalcOnLoad="1"/>
</workbook>
</file>

<file path=xl/sharedStrings.xml><?xml version="1.0" encoding="utf-8"?>
<sst xmlns="http://schemas.openxmlformats.org/spreadsheetml/2006/main" count="32" uniqueCount="26">
  <si>
    <t>CDB</t>
  </si>
  <si>
    <t>Litres</t>
  </si>
  <si>
    <t>Masse (kg)</t>
  </si>
  <si>
    <t>Bras de levier</t>
  </si>
  <si>
    <t>Moment (m x kg)</t>
  </si>
  <si>
    <t>Avion vide</t>
  </si>
  <si>
    <t>Co Pilote</t>
  </si>
  <si>
    <t>Passager 1</t>
  </si>
  <si>
    <t>Passager 2</t>
  </si>
  <si>
    <t>Bagages</t>
  </si>
  <si>
    <t>Total</t>
  </si>
  <si>
    <t>Graphe</t>
  </si>
  <si>
    <t>Masse Totale</t>
  </si>
  <si>
    <t xml:space="preserve">Masse </t>
  </si>
  <si>
    <t>Génération de l'abaque</t>
  </si>
  <si>
    <t>Masse maxi : 1000 Kg</t>
  </si>
  <si>
    <t>Calcul avec carburant</t>
  </si>
  <si>
    <t>Calcul sans carburant</t>
  </si>
  <si>
    <t>Limites centrage Av : 0.205m Ar:0.564m</t>
  </si>
  <si>
    <t>charge utile(plein)</t>
  </si>
  <si>
    <t>331.8 KG</t>
  </si>
  <si>
    <t>charge utile</t>
  </si>
  <si>
    <t>avec plein : 284,8 KG</t>
  </si>
  <si>
    <t>Centrage DR400 F-BVMR</t>
  </si>
  <si>
    <t>Essence (0,72) Max 110L</t>
  </si>
  <si>
    <t>essence arriere Max 50L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</si>
</sst>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d/mm"/>
    <numFmt numFmtId="175" formatCode="[hh]:mm"/>
    <numFmt numFmtId="176" formatCode="#,##0.000"/>
    <numFmt numFmtId="177" formatCode="0.000"/>
    <numFmt numFmtId="178" formatCode="##0"/>
    <numFmt numFmtId="179" formatCode="000"/>
    <numFmt numFmtId="180" formatCode="00000"/>
    <numFmt numFmtId="181" formatCode="0.0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0"/>
    </font>
    <font>
      <sz val="8"/>
      <name val="Arial"/>
      <family val="0"/>
    </font>
    <font>
      <b/>
      <sz val="20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1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49997663497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76" fontId="4" fillId="0" borderId="15" xfId="0" applyNumberFormat="1" applyFont="1" applyBorder="1" applyAlignment="1">
      <alignment/>
    </xf>
    <xf numFmtId="0" fontId="6" fillId="33" borderId="0" xfId="0" applyFont="1" applyFill="1" applyAlignment="1">
      <alignment horizontal="centerContinuous"/>
    </xf>
    <xf numFmtId="177" fontId="0" fillId="0" borderId="0" xfId="0" applyNumberFormat="1" applyAlignment="1">
      <alignment/>
    </xf>
    <xf numFmtId="0" fontId="9" fillId="33" borderId="0" xfId="0" applyFont="1" applyFill="1" applyAlignment="1">
      <alignment horizontal="centerContinuous"/>
    </xf>
    <xf numFmtId="176" fontId="10" fillId="0" borderId="15" xfId="0" applyNumberFormat="1" applyFont="1" applyBorder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3" borderId="0" xfId="0" applyFont="1" applyFill="1" applyAlignment="1">
      <alignment/>
    </xf>
    <xf numFmtId="176" fontId="11" fillId="0" borderId="15" xfId="0" applyNumberFormat="1" applyFont="1" applyBorder="1" applyAlignment="1">
      <alignment/>
    </xf>
    <xf numFmtId="176" fontId="4" fillId="35" borderId="15" xfId="0" applyNumberFormat="1" applyFont="1" applyFill="1" applyBorder="1" applyAlignment="1">
      <alignment/>
    </xf>
    <xf numFmtId="176" fontId="4" fillId="35" borderId="16" xfId="0" applyNumberFormat="1" applyFont="1" applyFill="1" applyBorder="1" applyAlignment="1">
      <alignment/>
    </xf>
    <xf numFmtId="176" fontId="4" fillId="35" borderId="17" xfId="0" applyNumberFormat="1" applyFont="1" applyFill="1" applyBorder="1" applyAlignment="1">
      <alignment/>
    </xf>
    <xf numFmtId="176" fontId="4" fillId="35" borderId="18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77" fontId="0" fillId="35" borderId="0" xfId="0" applyNumberFormat="1" applyFill="1" applyAlignment="1">
      <alignment horizontal="center"/>
    </xf>
    <xf numFmtId="176" fontId="0" fillId="35" borderId="0" xfId="0" applyNumberFormat="1" applyFont="1" applyFill="1" applyAlignment="1">
      <alignment horizontal="center"/>
    </xf>
    <xf numFmtId="176" fontId="0" fillId="35" borderId="0" xfId="0" applyNumberFormat="1" applyFill="1" applyAlignment="1">
      <alignment horizontal="center"/>
    </xf>
    <xf numFmtId="2" fontId="0" fillId="35" borderId="0" xfId="0" applyNumberFormat="1" applyFill="1" applyAlignment="1">
      <alignment horizontal="center"/>
    </xf>
    <xf numFmtId="0" fontId="7" fillId="35" borderId="19" xfId="0" applyFont="1" applyFill="1" applyBorder="1" applyAlignment="1">
      <alignment/>
    </xf>
    <xf numFmtId="176" fontId="7" fillId="35" borderId="20" xfId="0" applyNumberFormat="1" applyFont="1" applyFill="1" applyBorder="1" applyAlignment="1">
      <alignment/>
    </xf>
    <xf numFmtId="0" fontId="7" fillId="35" borderId="21" xfId="0" applyFont="1" applyFill="1" applyBorder="1" applyAlignment="1">
      <alignment/>
    </xf>
    <xf numFmtId="176" fontId="7" fillId="35" borderId="22" xfId="0" applyNumberFormat="1" applyFont="1" applyFill="1" applyBorder="1" applyAlignment="1">
      <alignment/>
    </xf>
    <xf numFmtId="176" fontId="4" fillId="35" borderId="23" xfId="0" applyNumberFormat="1" applyFont="1" applyFill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36" borderId="15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4"/>
          <c:w val="0.95675"/>
          <c:h val="0.93325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CC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'DR 400 F-BVMR'!$H$5:$H$9</c:f>
              <c:numCache/>
            </c:numRef>
          </c:xVal>
          <c:yVal>
            <c:numRef>
              <c:f>'DR 400 F-BVMR'!$I$5:$I$9</c:f>
              <c:numCache/>
            </c:numRef>
          </c:yVal>
          <c:smooth val="0"/>
        </c:ser>
        <c:ser>
          <c:idx val="2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'DR 400 F-BVMR'!$H$10:$H$11</c:f>
              <c:numCache/>
            </c:numRef>
          </c:xVal>
          <c:yVal>
            <c:numRef>
              <c:f>'DR 400 F-BVMR'!$I$10:$I$11</c:f>
              <c:numCache/>
            </c:numRef>
          </c:yVal>
          <c:smooth val="0"/>
        </c:ser>
        <c:axId val="12598705"/>
        <c:axId val="46279482"/>
      </c:scatterChart>
      <c:valAx>
        <c:axId val="12598705"/>
        <c:scaling>
          <c:orientation val="minMax"/>
          <c:max val="0.7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Bras de levier (m)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279482"/>
        <c:crosses val="autoZero"/>
        <c:crossBetween val="midCat"/>
        <c:dispUnits/>
        <c:majorUnit val="0.05"/>
        <c:minorUnit val="0.01"/>
      </c:valAx>
      <c:valAx>
        <c:axId val="46279482"/>
        <c:scaling>
          <c:orientation val="minMax"/>
          <c:max val="1150"/>
          <c:min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98705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142875</xdr:rowOff>
    </xdr:from>
    <xdr:to>
      <xdr:col>4</xdr:col>
      <xdr:colOff>1323975</xdr:colOff>
      <xdr:row>41</xdr:row>
      <xdr:rowOff>142875</xdr:rowOff>
    </xdr:to>
    <xdr:graphicFrame>
      <xdr:nvGraphicFramePr>
        <xdr:cNvPr id="1" name="Graphique 1"/>
        <xdr:cNvGraphicFramePr/>
      </xdr:nvGraphicFramePr>
      <xdr:xfrm>
        <a:off x="104775" y="4267200"/>
        <a:ext cx="66770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0" zoomScaleNormal="70" zoomScalePageLayoutView="0" workbookViewId="0" topLeftCell="A1">
      <selection activeCell="I25" sqref="I25"/>
    </sheetView>
  </sheetViews>
  <sheetFormatPr defaultColWidth="11.421875" defaultRowHeight="12.75"/>
  <cols>
    <col min="1" max="1" width="28.421875" style="0" customWidth="1"/>
    <col min="2" max="2" width="23.7109375" style="0" customWidth="1"/>
    <col min="4" max="4" width="18.28125" style="0" customWidth="1"/>
    <col min="5" max="5" width="21.421875" style="0" customWidth="1"/>
    <col min="7" max="7" width="21.57421875" style="0" customWidth="1"/>
    <col min="8" max="8" width="13.28125" style="0" customWidth="1"/>
    <col min="9" max="9" width="12.421875" style="0" customWidth="1"/>
  </cols>
  <sheetData>
    <row r="1" spans="1:5" ht="25.5">
      <c r="A1" s="11" t="s">
        <v>23</v>
      </c>
      <c r="B1" s="9"/>
      <c r="C1" s="9"/>
      <c r="D1" s="16"/>
      <c r="E1" s="16"/>
    </row>
    <row r="2" spans="1:5" ht="20.25">
      <c r="A2" s="9" t="s">
        <v>15</v>
      </c>
      <c r="B2" s="9"/>
      <c r="C2" s="9"/>
      <c r="D2" s="9"/>
      <c r="E2" s="9"/>
    </row>
    <row r="3" spans="1:9" ht="20.25">
      <c r="A3" s="9" t="s">
        <v>18</v>
      </c>
      <c r="B3" s="9"/>
      <c r="C3" s="9"/>
      <c r="D3" s="9"/>
      <c r="E3" s="9"/>
      <c r="H3" s="22" t="s">
        <v>14</v>
      </c>
      <c r="I3" s="22"/>
    </row>
    <row r="4" spans="1:9" ht="15.75">
      <c r="A4" s="1"/>
      <c r="B4" s="1"/>
      <c r="C4" s="1"/>
      <c r="D4" s="1"/>
      <c r="E4" s="1"/>
      <c r="H4" s="23" t="s">
        <v>3</v>
      </c>
      <c r="I4" s="23" t="s">
        <v>13</v>
      </c>
    </row>
    <row r="5" spans="1:11" ht="16.5" thickBot="1">
      <c r="A5" s="1"/>
      <c r="B5" s="1"/>
      <c r="C5" s="1"/>
      <c r="D5" s="1"/>
      <c r="E5" s="1"/>
      <c r="G5" s="27" t="s">
        <v>11</v>
      </c>
      <c r="H5" s="24">
        <v>0.205</v>
      </c>
      <c r="I5" s="24">
        <v>595</v>
      </c>
      <c r="J5" s="10"/>
      <c r="K5" s="10"/>
    </row>
    <row r="6" spans="1:9" ht="15.75">
      <c r="A6" s="3"/>
      <c r="B6" s="4" t="s">
        <v>1</v>
      </c>
      <c r="C6" s="4" t="s">
        <v>2</v>
      </c>
      <c r="D6" s="4" t="s">
        <v>3</v>
      </c>
      <c r="E6" s="5" t="s">
        <v>4</v>
      </c>
      <c r="G6" s="27" t="s">
        <v>11</v>
      </c>
      <c r="H6" s="24">
        <v>0.205</v>
      </c>
      <c r="I6" s="24">
        <v>750</v>
      </c>
    </row>
    <row r="7" spans="1:9" ht="15.75">
      <c r="A7" s="6" t="s">
        <v>5</v>
      </c>
      <c r="B7" s="8"/>
      <c r="C7" s="18">
        <v>595</v>
      </c>
      <c r="D7" s="18">
        <v>0.293</v>
      </c>
      <c r="E7" s="19">
        <f>D7*C7</f>
        <v>174.33499999999998</v>
      </c>
      <c r="G7" s="27" t="s">
        <v>11</v>
      </c>
      <c r="H7" s="24">
        <v>0.428</v>
      </c>
      <c r="I7" s="24">
        <v>1000</v>
      </c>
    </row>
    <row r="8" spans="1:9" ht="20.25">
      <c r="A8" s="6" t="s">
        <v>0</v>
      </c>
      <c r="B8" s="12"/>
      <c r="C8" s="34"/>
      <c r="D8" s="18">
        <v>0.41</v>
      </c>
      <c r="E8" s="19">
        <f>C8*D8</f>
        <v>0</v>
      </c>
      <c r="G8" s="27" t="s">
        <v>11</v>
      </c>
      <c r="H8" s="24">
        <v>0.564</v>
      </c>
      <c r="I8" s="24">
        <v>1000</v>
      </c>
    </row>
    <row r="9" spans="1:9" ht="20.25">
      <c r="A9" s="6" t="s">
        <v>6</v>
      </c>
      <c r="B9" s="12"/>
      <c r="C9" s="34"/>
      <c r="D9" s="18">
        <v>0.41</v>
      </c>
      <c r="E9" s="19">
        <f>C9*D9</f>
        <v>0</v>
      </c>
      <c r="G9" s="27" t="s">
        <v>11</v>
      </c>
      <c r="H9" s="24">
        <v>0.564</v>
      </c>
      <c r="I9" s="24">
        <v>695</v>
      </c>
    </row>
    <row r="10" spans="1:9" ht="15.75">
      <c r="A10" s="6" t="s">
        <v>7</v>
      </c>
      <c r="B10" s="17"/>
      <c r="C10" s="34"/>
      <c r="D10" s="18">
        <v>1.19</v>
      </c>
      <c r="E10" s="19">
        <f>C10*D10</f>
        <v>0</v>
      </c>
      <c r="G10" s="23" t="s">
        <v>16</v>
      </c>
      <c r="H10" s="25">
        <f>D15</f>
        <v>0.293</v>
      </c>
      <c r="I10" s="25">
        <f>C15</f>
        <v>595</v>
      </c>
    </row>
    <row r="11" spans="1:9" ht="20.25">
      <c r="A11" s="6" t="s">
        <v>8</v>
      </c>
      <c r="B11" s="12"/>
      <c r="C11" s="34"/>
      <c r="D11" s="18">
        <v>1.19</v>
      </c>
      <c r="E11" s="19">
        <f>C11*D11</f>
        <v>0</v>
      </c>
      <c r="G11" s="23" t="s">
        <v>17</v>
      </c>
      <c r="H11" s="26">
        <f>(E15-E13-E14)/(C7+C8+C9+C10+C11+C12)</f>
        <v>0.293</v>
      </c>
      <c r="I11" s="26">
        <f>C15-C13-C14</f>
        <v>595</v>
      </c>
    </row>
    <row r="12" spans="1:5" ht="15.75">
      <c r="A12" s="6" t="s">
        <v>9</v>
      </c>
      <c r="B12" s="8"/>
      <c r="C12" s="34"/>
      <c r="D12" s="18">
        <v>1.9</v>
      </c>
      <c r="E12" s="19">
        <f>C12*D12</f>
        <v>0</v>
      </c>
    </row>
    <row r="13" spans="1:5" ht="15.75">
      <c r="A13" s="6" t="s">
        <v>24</v>
      </c>
      <c r="B13" s="34"/>
      <c r="C13" s="32">
        <f>0.72*B13</f>
        <v>0</v>
      </c>
      <c r="D13" s="18">
        <v>1.12</v>
      </c>
      <c r="E13" s="19">
        <f>D13*C13</f>
        <v>0</v>
      </c>
    </row>
    <row r="14" spans="1:5" ht="15.75">
      <c r="A14" s="6" t="s">
        <v>25</v>
      </c>
      <c r="B14" s="34"/>
      <c r="C14" s="18">
        <f>B14*0.72</f>
        <v>0</v>
      </c>
      <c r="D14" s="18">
        <v>1.61</v>
      </c>
      <c r="E14" s="19">
        <f>D14*C14</f>
        <v>0</v>
      </c>
    </row>
    <row r="15" spans="1:5" ht="16.5" thickBot="1">
      <c r="A15" s="7" t="s">
        <v>10</v>
      </c>
      <c r="B15" s="33"/>
      <c r="C15" s="8">
        <f>SUM(C7:C14)</f>
        <v>595</v>
      </c>
      <c r="D15" s="20">
        <f>E15/C15</f>
        <v>0.293</v>
      </c>
      <c r="E15" s="21">
        <f>E7+E8+E9+E10+E11+E12+E13+E14</f>
        <v>174.33499999999998</v>
      </c>
    </row>
    <row r="16" spans="1:5" ht="16.5" thickBot="1">
      <c r="A16" s="1"/>
      <c r="B16" s="1"/>
      <c r="C16" s="1"/>
      <c r="D16" s="1"/>
      <c r="E16" s="1"/>
    </row>
    <row r="17" spans="1:5" ht="18.75">
      <c r="A17" s="14" t="s">
        <v>21</v>
      </c>
      <c r="B17" s="15" t="s">
        <v>22</v>
      </c>
      <c r="C17" s="1"/>
      <c r="D17" s="28" t="s">
        <v>12</v>
      </c>
      <c r="E17" s="29">
        <f>C15</f>
        <v>595</v>
      </c>
    </row>
    <row r="18" spans="1:5" ht="19.5" thickBot="1">
      <c r="A18" s="2"/>
      <c r="B18" s="1"/>
      <c r="C18" s="1"/>
      <c r="D18" s="30" t="s">
        <v>3</v>
      </c>
      <c r="E18" s="31">
        <f>E15/C15</f>
        <v>0.293</v>
      </c>
    </row>
    <row r="46" spans="2:3" ht="12.75">
      <c r="B46" s="13" t="s">
        <v>19</v>
      </c>
      <c r="C46" s="13" t="s">
        <v>20</v>
      </c>
    </row>
  </sheetData>
  <sheetProtection/>
  <protectedRanges>
    <protectedRange sqref="C8:C12 B13:B14" name="Plage1"/>
  </protectedRanges>
  <printOptions/>
  <pageMargins left="0.42" right="0.3" top="0.984251969" bottom="0.984251969" header="0.4921259845" footer="0.492125984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Benjamin Warme (Admin)</cp:lastModifiedBy>
  <cp:lastPrinted>2011-03-07T16:29:06Z</cp:lastPrinted>
  <dcterms:created xsi:type="dcterms:W3CDTF">1998-07-05T06:47:53Z</dcterms:created>
  <dcterms:modified xsi:type="dcterms:W3CDTF">2019-07-02T06:52:31Z</dcterms:modified>
  <cp:category/>
  <cp:version/>
  <cp:contentType/>
  <cp:contentStatus/>
</cp:coreProperties>
</file>